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Painel" sheetId="2" state="visible" r:id="rId2"/>
    <sheet name="Metas" sheetId="3" state="visible" r:id="rId3"/>
    <sheet name="Lançamen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;[Red]-R$ #,##0;&quot;-&quot;"/>
    <numFmt numFmtId="165" formatCode="0.0%;[Red]-0.0%;&quot;-&quot;"/>
    <numFmt numFmtId="166" formatCode="+0.0%;-0.0%;&quot;-&quot;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1D1D1"/>
      <sz val="9"/>
    </font>
    <font>
      <name val="Arial"/>
      <b val="1"/>
      <color rgb="000C0C0C"/>
      <sz val="12"/>
    </font>
    <font>
      <name val="Arial"/>
      <b val="1"/>
      <color rgb="000C0C0C"/>
      <sz val="10"/>
    </font>
    <font>
      <name val="Arial"/>
      <color rgb="000C0C0C"/>
      <sz val="10"/>
    </font>
    <font>
      <name val="Arial"/>
      <color rgb="000000FF"/>
      <sz val="10"/>
    </font>
    <font>
      <name val="Arial"/>
      <i val="1"/>
      <color rgb="00555555"/>
      <sz val="9"/>
    </font>
    <font>
      <name val="Arial"/>
      <b val="1"/>
      <color rgb="008C0D0D"/>
      <sz val="10"/>
      <u val="single"/>
    </font>
    <font>
      <name val="Arial"/>
      <color rgb="000C0C0C"/>
      <sz val="10"/>
      <u val="single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C0C0C"/>
      </patternFill>
    </fill>
    <fill>
      <patternFill patternType="solid">
        <fgColor rgb="00FFF6D5"/>
      </patternFill>
    </fill>
    <fill>
      <patternFill patternType="solid">
        <fgColor rgb="00F5F5F5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1D1D1"/>
      </left>
      <right style="thin">
        <color rgb="00D1D1D1"/>
      </right>
      <top style="thin">
        <color rgb="00D1D1D1"/>
      </top>
      <bottom style="thin">
        <color rgb="00D1D1D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  <xf numFmtId="0" fontId="5" fillId="4" borderId="1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" fontId="4" fillId="4" borderId="1" applyAlignment="1" pivotButton="0" quotePrefix="0" xfId="0">
      <alignment vertical="top"/>
    </xf>
    <xf numFmtId="0" fontId="4" fillId="4" borderId="1" applyAlignment="1" pivotButton="0" quotePrefix="0" xfId="0">
      <alignment vertical="top"/>
    </xf>
    <xf numFmtId="0" fontId="10" fillId="5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4" borderId="1" applyAlignment="1" pivotButton="0" quotePrefix="0" xfId="0">
      <alignment vertical="top"/>
    </xf>
    <xf numFmtId="164" fontId="5" fillId="4" borderId="1" applyAlignment="1" pivotButton="0" quotePrefix="0" xfId="0">
      <alignment vertical="top"/>
    </xf>
    <xf numFmtId="166" fontId="5" fillId="4" borderId="1" applyAlignment="1" pivotButton="0" quotePrefix="0" xfId="0">
      <alignment vertical="top"/>
    </xf>
    <xf numFmtId="3" fontId="4" fillId="4" borderId="1" applyAlignment="1" pivotButton="0" quotePrefix="0" xfId="0">
      <alignment vertical="top"/>
    </xf>
    <xf numFmtId="3" fontId="5" fillId="4" borderId="1" applyAlignment="1" pivotButton="0" quotePrefix="0" xfId="0">
      <alignment vertical="top"/>
    </xf>
    <xf numFmtId="165" fontId="4" fillId="4" borderId="1" applyAlignment="1" pivotButton="0" quotePrefix="0" xfId="0">
      <alignment vertical="top"/>
    </xf>
    <xf numFmtId="165" fontId="5" fillId="4" borderId="1" applyAlignment="1" pivotButton="0" quotePrefix="0" xfId="0">
      <alignment vertical="top"/>
    </xf>
    <xf numFmtId="164" fontId="6" fillId="3" borderId="1" applyAlignment="1" pivotButton="0" quotePrefix="0" xfId="0">
      <alignment vertical="top" wrapText="1"/>
    </xf>
    <xf numFmtId="0" fontId="5" fillId="0" borderId="1" pivotButton="0" quotePrefix="0" xfId="0"/>
    <xf numFmtId="1" fontId="6" fillId="3" borderId="1" applyAlignment="1" pivotButton="0" quotePrefix="0" xfId="0">
      <alignment vertical="top" wrapText="1"/>
    </xf>
    <xf numFmtId="165" fontId="6" fillId="3" borderId="1" applyAlignment="1" pivotButton="0" quotePrefix="0" xfId="0">
      <alignment vertical="top" wrapText="1"/>
    </xf>
    <xf numFmtId="49" fontId="6" fillId="3" borderId="1" applyAlignment="1" pivotButton="0" quotePrefix="0" xfId="0">
      <alignment vertical="top" wrapText="1"/>
    </xf>
    <xf numFmtId="3" fontId="6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FFFFFF"/>
      </font>
      <fill>
        <patternFill patternType="solid">
          <fgColor rgb="008C0D0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Faturamento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'Lançamentos'!B4</f>
            </strRef>
          </tx>
          <spPr>
            <a:ln>
              <a:solidFill>
                <a:srgbClr val="0C0C0C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'Lançamentos'!$A$5:$A$16</f>
            </numRef>
          </cat>
          <val>
            <numRef>
              <f>'Lançamentos'!$B$5:$B$16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CAC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'Lançamentos'!M4</f>
            </strRef>
          </tx>
          <spPr>
            <a:solidFill>
              <a:srgbClr val="4A4A4A"/>
            </a:solidFill>
            <a:ln>
              <a:prstDash val="solid"/>
            </a:ln>
          </spPr>
          <cat>
            <numRef>
              <f>'Lançamentos'!$A$5:$A$16</f>
            </numRef>
          </cat>
          <val>
            <numRef>
              <f>'Lançamentos'!$M$5:$M$16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image" Target="/xl/media/image2.png" Id="rId3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16</row>
      <rowOff>0</rowOff>
    </from>
    <ext cx="576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16</row>
      <rowOff>0</rowOff>
    </from>
    <ext cx="57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4</col>
      <colOff>0</colOff>
      <row>0</row>
      <rowOff>0</rowOff>
    </from>
    <ext cx="1657350" cy="2857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14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ajaconsultoria.com.br/raio-x-teste.html" TargetMode="External" Id="rId1" /><Relationship Type="http://schemas.openxmlformats.org/officeDocument/2006/relationships/hyperlink" Target="https://rajaconsultoria.com.br/diagnostico-maturidade.html" TargetMode="External" Id="rId2" /><Relationship Type="http://schemas.openxmlformats.org/officeDocument/2006/relationships/hyperlink" Target="https://rajaconsultoria.com.br/ferramentas.html" TargetMode="External" Id="rId3" /><Relationship Type="http://schemas.openxmlformats.org/officeDocument/2006/relationships/hyperlink" Target="https://wa.me/5541999157732" TargetMode="External" Id="rId4" /><Relationship Type="http://schemas.openxmlformats.org/officeDocument/2006/relationships/hyperlink" Target="mailto:rhaunn@rajaconsultoria.com.br" TargetMode="External" Id="rId5" /><Relationship Type="http://schemas.openxmlformats.org/officeDocument/2006/relationships/hyperlink" Target="https://rajaconsultoria.com.br" TargetMode="External" Id="rId6" /><Relationship Type="http://schemas.openxmlformats.org/officeDocument/2006/relationships/hyperlink" Target="https://www.instagram.com/rajaconsultoria/" TargetMode="External" Id="rId7" /><Relationship Type="http://schemas.openxmlformats.org/officeDocument/2006/relationships/drawing" Target="/xl/drawings/drawing1.xml" Id="rId8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Painel dos 7 Números do Dono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Raja Consultoria Estratégica · modelo gratuito · rajaconsultoria.com.br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4" t="inlineStr">
        <is>
          <t>Como usar</t>
        </is>
      </c>
    </row>
    <row r="5" ht="18" customHeight="1">
      <c r="A5" s="5" t="inlineStr">
        <is>
          <t>1.</t>
        </is>
      </c>
      <c r="B5" s="6" t="inlineStr">
        <is>
          <t>Na aba Metas, defina a meta de cada número. Faça isso uma vez por ano e revise no trimestre.</t>
        </is>
      </c>
    </row>
    <row r="6" ht="32" customHeight="1">
      <c r="A6" s="5" t="inlineStr">
        <is>
          <t>2.</t>
        </is>
      </c>
      <c r="B6" s="6" t="inlineStr">
        <is>
          <t>Na aba Lançamentos, preencha uma linha por mês, sempre de cima para baixo e sem pular linhas. Leva 10 minutos.</t>
        </is>
      </c>
    </row>
    <row r="7" ht="18" customHeight="1">
      <c r="A7" s="5" t="inlineStr">
        <is>
          <t>3.</t>
        </is>
      </c>
      <c r="B7" s="6" t="inlineStr">
        <is>
          <t>A aba Painel compara o último mês lançado com o anterior e com a meta, e marca o que está fora.</t>
        </is>
      </c>
    </row>
    <row r="8" ht="32" customHeight="1">
      <c r="A8" s="5" t="inlineStr">
        <is>
          <t>4.</t>
        </is>
      </c>
      <c r="B8" s="6" t="inlineStr">
        <is>
          <t>Os 7 números: faturamento, ticket médio, contatos recebidos, conversão, custo por cliente (CAC), recompra e margem de contribuição.</t>
        </is>
      </c>
    </row>
    <row r="9" ht="18" customHeight="1">
      <c r="A9" s="5" t="inlineStr">
        <is>
          <t>5.</t>
        </is>
      </c>
      <c r="B9" s="6" t="inlineStr">
        <is>
          <t>As três primeiras linhas de Lançamentos são exemplo. Apague antes de começar.</t>
        </is>
      </c>
    </row>
    <row r="11">
      <c r="A11" s="4" t="inlineStr">
        <is>
          <t>Legenda</t>
        </is>
      </c>
    </row>
    <row r="12">
      <c r="A12" s="7" t="inlineStr">
        <is>
          <t>Texto azul em fundo amarelo</t>
        </is>
      </c>
      <c r="B12" s="8" t="inlineStr">
        <is>
          <t>Célula para você preencher. As linhas já preenchidas são exemplo: apague ou substitua.</t>
        </is>
      </c>
    </row>
    <row r="13">
      <c r="A13" s="9" t="inlineStr">
        <is>
          <t>Fundo cinza</t>
        </is>
      </c>
      <c r="B13" s="8" t="inlineStr">
        <is>
          <t>Fórmula. Não precisa mexer: calcula sozinho.</t>
        </is>
      </c>
    </row>
    <row r="15">
      <c r="A15" s="10" t="inlineStr">
        <is>
          <t>Se você não tem algum número, deixe em branco: o painel mostra "-". O número que falta é o primeiro a começar a medir.</t>
        </is>
      </c>
    </row>
    <row r="17">
      <c r="A17" s="4" t="inlineStr">
        <is>
          <t>Próximo passo</t>
        </is>
      </c>
    </row>
    <row r="18">
      <c r="A18" s="11" t="inlineStr">
        <is>
          <t>Raio-X gratuito</t>
        </is>
      </c>
      <c r="B18" s="8" t="inlineStr">
        <is>
          <t>Seis pilares, 30 perguntas, 12 minutos. Você sai com um Score de 0 a 60 e o gargalo da empresa.</t>
        </is>
      </c>
    </row>
    <row r="19">
      <c r="A19" s="11" t="inlineStr">
        <is>
          <t>Diagnóstico de Maturidade</t>
        </is>
      </c>
      <c r="B19" s="8" t="inlineStr">
        <is>
          <t>6 áreas, 42 perguntas. Relatório com o nível de maturidade e as 3 prioridades.</t>
        </is>
      </c>
    </row>
    <row r="20">
      <c r="A20" s="11" t="inlineStr">
        <is>
          <t>Mais ferramentas</t>
        </is>
      </c>
      <c r="B20" s="8" t="inlineStr">
        <is>
          <t>Calculadoras, testes e as outras planilhas gratuitas.</t>
        </is>
      </c>
    </row>
    <row r="22">
      <c r="A22" s="4" t="inlineStr">
        <is>
          <t>Fale com a Raja</t>
        </is>
      </c>
    </row>
    <row r="23">
      <c r="A23" s="5" t="inlineStr">
        <is>
          <t>WhatsApp</t>
        </is>
      </c>
      <c r="B23" s="12" t="inlineStr">
        <is>
          <t>(41) 99915-7732</t>
        </is>
      </c>
    </row>
    <row r="24">
      <c r="A24" s="5" t="inlineStr">
        <is>
          <t>E-mail</t>
        </is>
      </c>
      <c r="B24" s="12" t="inlineStr">
        <is>
          <t>rhaunn@rajaconsultoria.com.br</t>
        </is>
      </c>
    </row>
    <row r="25">
      <c r="A25" s="5" t="inlineStr">
        <is>
          <t>Site</t>
        </is>
      </c>
      <c r="B25" s="12" t="inlineStr">
        <is>
          <t>rajaconsultoria.com.br</t>
        </is>
      </c>
    </row>
    <row r="26">
      <c r="A26" s="5" t="inlineStr">
        <is>
          <t>Instagram</t>
        </is>
      </c>
      <c r="B26" s="12" t="inlineStr">
        <is>
          <t>@rajaconsultoria</t>
        </is>
      </c>
    </row>
  </sheetData>
  <mergeCells count="15">
    <mergeCell ref="B8:H8"/>
    <mergeCell ref="B26:H26"/>
    <mergeCell ref="B9:H9"/>
    <mergeCell ref="B13:H13"/>
    <mergeCell ref="A15:H15"/>
    <mergeCell ref="B18:H18"/>
    <mergeCell ref="B19:H19"/>
    <mergeCell ref="B12:H12"/>
    <mergeCell ref="B6:H6"/>
    <mergeCell ref="B24:H24"/>
    <mergeCell ref="B7:H7"/>
    <mergeCell ref="B25:H25"/>
    <mergeCell ref="B5:H5"/>
    <mergeCell ref="B20:H20"/>
    <mergeCell ref="B23:H23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B23" r:id="rId4"/>
    <hyperlink xmlns:r="http://schemas.openxmlformats.org/officeDocument/2006/relationships" ref="B24" r:id="rId5"/>
    <hyperlink xmlns:r="http://schemas.openxmlformats.org/officeDocument/2006/relationships" ref="B25" r:id="rId6"/>
    <hyperlink xmlns:r="http://schemas.openxmlformats.org/officeDocument/2006/relationships" ref="B26" r:id="rId7"/>
  </hyperlinks>
  <pageMargins left="0.75" right="0.75" top="1" bottom="1" header="0.5" footer="0.5"/>
  <pageSetup orientation="landscape" paperSize="9" fitToHeight="0" fitToWidth="1"/>
  <drawing xmlns:r="http://schemas.openxmlformats.org/officeDocument/2006/relationships" r:id="rId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1" customWidth="1" min="4" max="4"/>
    <col width="14" customWidth="1" min="5" max="5"/>
    <col width="14" customWidth="1" min="6" max="6"/>
  </cols>
  <sheetData>
    <row r="1" ht="28" customHeight="1">
      <c r="A1" s="1" t="inlineStr">
        <is>
          <t>Painel dos 7 Números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Raja Consultoria Estratégica · último mês lançado × anterior × meta · rajaconsultoria.com.br</t>
        </is>
      </c>
      <c r="B2" s="2" t="n"/>
      <c r="C2" s="2" t="n"/>
      <c r="D2" s="2" t="n"/>
      <c r="E2" s="2" t="n"/>
      <c r="F2" s="2" t="n"/>
      <c r="G2" s="2" t="n"/>
    </row>
    <row r="4">
      <c r="A4" s="5" t="inlineStr">
        <is>
          <t>Meses lançados</t>
        </is>
      </c>
      <c r="B4" s="13">
        <f>COUNT(Lançamentos!B5:B16)</f>
        <v/>
      </c>
      <c r="C4" s="5" t="inlineStr">
        <is>
          <t>Último mês</t>
        </is>
      </c>
      <c r="D4" s="14">
        <f>IF(B4=0,"",INDEX(Lançamentos!A5:A16,B4))</f>
        <v/>
      </c>
    </row>
    <row r="6" ht="30" customHeight="1">
      <c r="A6" s="15" t="inlineStr">
        <is>
          <t>Número</t>
        </is>
      </c>
      <c r="B6" s="15" t="inlineStr">
        <is>
          <t>Último mês</t>
        </is>
      </c>
      <c r="C6" s="15" t="inlineStr">
        <is>
          <t>Mês anterior</t>
        </is>
      </c>
      <c r="D6" s="15" t="inlineStr">
        <is>
          <t>Variação</t>
        </is>
      </c>
      <c r="E6" s="15" t="inlineStr">
        <is>
          <t>Meta</t>
        </is>
      </c>
      <c r="F6" s="15" t="inlineStr">
        <is>
          <t>Situação</t>
        </is>
      </c>
      <c r="G6" s="15" t="inlineStr"/>
    </row>
    <row r="7">
      <c r="A7" s="16" t="inlineStr">
        <is>
          <t>Faturamento</t>
        </is>
      </c>
      <c r="B7" s="17">
        <f>IF($B$4=0,"",INDEX(Lançamentos!B5:B16,$B$4))</f>
        <v/>
      </c>
      <c r="C7" s="18">
        <f>IF($B$4&lt;2,"",INDEX(Lançamentos!B5:B16,$B$4-1))</f>
        <v/>
      </c>
      <c r="D7" s="19">
        <f>IFERROR(IF(OR(B7="",C7=""),"",B7/C7-1),"")</f>
        <v/>
      </c>
      <c r="E7" s="18">
        <f>Metas!B5</f>
        <v/>
      </c>
      <c r="F7" s="9">
        <f>IF(OR(B7="",E7=""),"-",IF(Metas!C5="menor",IF(B7&lt;=E7,"Na meta","Fora da meta"),IF(B7&gt;=E7,"Na meta","Fora da meta")))</f>
        <v/>
      </c>
    </row>
    <row r="8">
      <c r="A8" s="16" t="inlineStr">
        <is>
          <t>Ticket médio</t>
        </is>
      </c>
      <c r="B8" s="17">
        <f>IF($B$4=0,"",INDEX(Lançamentos!K5:K16,$B$4))</f>
        <v/>
      </c>
      <c r="C8" s="18">
        <f>IF($B$4&lt;2,"",INDEX(Lançamentos!K5:K16,$B$4-1))</f>
        <v/>
      </c>
      <c r="D8" s="19">
        <f>IFERROR(IF(OR(B8="",C8=""),"",B8/C8-1),"")</f>
        <v/>
      </c>
      <c r="E8" s="18">
        <f>Metas!B6</f>
        <v/>
      </c>
      <c r="F8" s="9">
        <f>IF(OR(B8="",E8=""),"-",IF(Metas!C6="menor",IF(B8&lt;=E8,"Na meta","Fora da meta"),IF(B8&gt;=E8,"Na meta","Fora da meta")))</f>
        <v/>
      </c>
    </row>
    <row r="9">
      <c r="A9" s="16" t="inlineStr">
        <is>
          <t>Contatos recebidos</t>
        </is>
      </c>
      <c r="B9" s="20">
        <f>IF($B$4=0,"",INDEX(Lançamentos!D5:D16,$B$4))</f>
        <v/>
      </c>
      <c r="C9" s="21">
        <f>IF($B$4&lt;2,"",INDEX(Lançamentos!D5:D16,$B$4-1))</f>
        <v/>
      </c>
      <c r="D9" s="19">
        <f>IFERROR(IF(OR(B9="",C9=""),"",B9/C9-1),"")</f>
        <v/>
      </c>
      <c r="E9" s="21">
        <f>Metas!B7</f>
        <v/>
      </c>
      <c r="F9" s="9">
        <f>IF(OR(B9="",E9=""),"-",IF(Metas!C7="menor",IF(B9&lt;=E9,"Na meta","Fora da meta"),IF(B9&gt;=E9,"Na meta","Fora da meta")))</f>
        <v/>
      </c>
    </row>
    <row r="10">
      <c r="A10" s="16" t="inlineStr">
        <is>
          <t>Conversão (contato em cliente)</t>
        </is>
      </c>
      <c r="B10" s="22">
        <f>IF($B$4=0,"",INDEX(Lançamentos!L5:L16,$B$4))</f>
        <v/>
      </c>
      <c r="C10" s="23">
        <f>IF($B$4&lt;2,"",INDEX(Lançamentos!L5:L16,$B$4-1))</f>
        <v/>
      </c>
      <c r="D10" s="19">
        <f>IFERROR(IF(OR(B10="",C10=""),"",B10/C10-1),"")</f>
        <v/>
      </c>
      <c r="E10" s="23">
        <f>Metas!B8</f>
        <v/>
      </c>
      <c r="F10" s="9">
        <f>IF(OR(B10="",E10=""),"-",IF(Metas!C8="menor",IF(B10&lt;=E10,"Na meta","Fora da meta"),IF(B10&gt;=E10,"Na meta","Fora da meta")))</f>
        <v/>
      </c>
    </row>
    <row r="11">
      <c r="A11" s="16" t="inlineStr">
        <is>
          <t>CAC (custo por cliente novo)</t>
        </is>
      </c>
      <c r="B11" s="17">
        <f>IF($B$4=0,"",INDEX(Lançamentos!M5:M16,$B$4))</f>
        <v/>
      </c>
      <c r="C11" s="18">
        <f>IF($B$4&lt;2,"",INDEX(Lançamentos!M5:M16,$B$4-1))</f>
        <v/>
      </c>
      <c r="D11" s="19">
        <f>IFERROR(IF(OR(B11="",C11=""),"",B11/C11-1),"")</f>
        <v/>
      </c>
      <c r="E11" s="18">
        <f>Metas!B9</f>
        <v/>
      </c>
      <c r="F11" s="9">
        <f>IF(OR(B11="",E11=""),"-",IF(Metas!C9="menor",IF(B11&lt;=E11,"Na meta","Fora da meta"),IF(B11&gt;=E11,"Na meta","Fora da meta")))</f>
        <v/>
      </c>
    </row>
    <row r="12">
      <c r="A12" s="16" t="inlineStr">
        <is>
          <t>Recompra (clientes ativos que compraram)</t>
        </is>
      </c>
      <c r="B12" s="22">
        <f>IF($B$4=0,"",INDEX(Lançamentos!N5:N16,$B$4))</f>
        <v/>
      </c>
      <c r="C12" s="23">
        <f>IF($B$4&lt;2,"",INDEX(Lançamentos!N5:N16,$B$4-1))</f>
        <v/>
      </c>
      <c r="D12" s="19">
        <f>IFERROR(IF(OR(B12="",C12=""),"",B12/C12-1),"")</f>
        <v/>
      </c>
      <c r="E12" s="23">
        <f>Metas!B10</f>
        <v/>
      </c>
      <c r="F12" s="9">
        <f>IF(OR(B12="",E12=""),"-",IF(Metas!C10="menor",IF(B12&lt;=E12,"Na meta","Fora da meta"),IF(B12&gt;=E12,"Na meta","Fora da meta")))</f>
        <v/>
      </c>
    </row>
    <row r="13">
      <c r="A13" s="16" t="inlineStr">
        <is>
          <t>Margem de contribuição</t>
        </is>
      </c>
      <c r="B13" s="22">
        <f>IF($B$4=0,"",INDEX(Lançamentos!O5:O16,$B$4))</f>
        <v/>
      </c>
      <c r="C13" s="23">
        <f>IF($B$4&lt;2,"",INDEX(Lançamentos!O5:O16,$B$4-1))</f>
        <v/>
      </c>
      <c r="D13" s="19">
        <f>IFERROR(IF(OR(B13="",C13=""),"",B13/C13-1),"")</f>
        <v/>
      </c>
      <c r="E13" s="23">
        <f>Metas!B11</f>
        <v/>
      </c>
      <c r="F13" s="9">
        <f>IF(OR(B13="",E13=""),"-",IF(Metas!C11="menor",IF(B13&lt;=E13,"Na meta","Fora da meta"),IF(B13&gt;=E13,"Na meta","Fora da meta")))</f>
        <v/>
      </c>
    </row>
    <row r="15">
      <c r="A15" s="5" t="inlineStr">
        <is>
          <t>Lucro do último mês</t>
        </is>
      </c>
      <c r="B15" s="17">
        <f>IF($B$4=0,"",INDEX(Lançamentos!P5:P16,$B$4))</f>
        <v/>
      </c>
    </row>
  </sheetData>
  <conditionalFormatting sqref="F7:F13">
    <cfRule type="expression" priority="1" dxfId="0">
      <formula>F7="Fora da meta"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28" customHeight="1">
      <c r="A1" s="1" t="inlineStr">
        <is>
          <t>Metas</t>
        </is>
      </c>
      <c r="B1" s="2" t="n"/>
      <c r="C1" s="2" t="n"/>
    </row>
    <row r="2" ht="18" customHeight="1">
      <c r="A2" s="3" t="inlineStr">
        <is>
          <t>Raja Consultoria Estratégica · defina uma vez por ano · rajaconsultoria.com.br</t>
        </is>
      </c>
      <c r="B2" s="2" t="n"/>
      <c r="C2" s="2" t="n"/>
    </row>
    <row r="4" ht="30" customHeight="1">
      <c r="A4" s="15" t="inlineStr">
        <is>
          <t>Número</t>
        </is>
      </c>
      <c r="B4" s="15" t="inlineStr">
        <is>
          <t>Meta mensal</t>
        </is>
      </c>
      <c r="C4" s="15" t="inlineStr">
        <is>
          <t>Direção</t>
        </is>
      </c>
    </row>
    <row r="5">
      <c r="A5" s="16" t="inlineStr">
        <is>
          <t>Faturamento</t>
        </is>
      </c>
      <c r="B5" s="24" t="n">
        <v>80000</v>
      </c>
      <c r="C5" s="25" t="inlineStr">
        <is>
          <t>maior</t>
        </is>
      </c>
    </row>
    <row r="6">
      <c r="A6" s="16" t="inlineStr">
        <is>
          <t>Ticket médio</t>
        </is>
      </c>
      <c r="B6" s="24" t="n">
        <v>3800</v>
      </c>
      <c r="C6" s="25" t="inlineStr">
        <is>
          <t>maior</t>
        </is>
      </c>
    </row>
    <row r="7">
      <c r="A7" s="16" t="inlineStr">
        <is>
          <t>Contatos recebidos</t>
        </is>
      </c>
      <c r="B7" s="26" t="n">
        <v>150</v>
      </c>
      <c r="C7" s="25" t="inlineStr">
        <is>
          <t>maior</t>
        </is>
      </c>
    </row>
    <row r="8">
      <c r="A8" s="16" t="inlineStr">
        <is>
          <t>Conversão (contato em cliente)</t>
        </is>
      </c>
      <c r="B8" s="27" t="n">
        <v>0.1</v>
      </c>
      <c r="C8" s="25" t="inlineStr">
        <is>
          <t>maior</t>
        </is>
      </c>
    </row>
    <row r="9">
      <c r="A9" s="16" t="inlineStr">
        <is>
          <t>CAC (custo por cliente novo)</t>
        </is>
      </c>
      <c r="B9" s="24" t="n">
        <v>600</v>
      </c>
      <c r="C9" s="25" t="inlineStr">
        <is>
          <t>menor</t>
        </is>
      </c>
    </row>
    <row r="10">
      <c r="A10" s="16" t="inlineStr">
        <is>
          <t>Recompra (clientes ativos que compraram)</t>
        </is>
      </c>
      <c r="B10" s="27" t="n">
        <v>0.35</v>
      </c>
      <c r="C10" s="25" t="inlineStr">
        <is>
          <t>maior</t>
        </is>
      </c>
    </row>
    <row r="11">
      <c r="A11" s="16" t="inlineStr">
        <is>
          <t>Margem de contribuição</t>
        </is>
      </c>
      <c r="B11" s="27" t="n">
        <v>0.6</v>
      </c>
      <c r="C11" s="25" t="inlineStr">
        <is>
          <t>maior</t>
        </is>
      </c>
    </row>
  </sheetData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Q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28" customHeight="1">
      <c r="A1" s="1" t="inlineStr">
        <is>
          <t>Lançamentos mensais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18" customHeight="1">
      <c r="A2" s="3" t="inlineStr">
        <is>
          <t>Raja Consultoria Estratégica · uma linha por mês, sem pular linhas · rajaconsultoria.com.br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4" ht="30" customHeight="1">
      <c r="A4" s="15" t="inlineStr">
        <is>
          <t>Mês</t>
        </is>
      </c>
      <c r="B4" s="15" t="inlineStr">
        <is>
          <t>Faturamento</t>
        </is>
      </c>
      <c r="C4" s="15" t="inlineStr">
        <is>
          <t>Nº de vendas</t>
        </is>
      </c>
      <c r="D4" s="15" t="inlineStr">
        <is>
          <t>Contatos recebidos</t>
        </is>
      </c>
      <c r="E4" s="15" t="inlineStr">
        <is>
          <t>Clientes novos</t>
        </is>
      </c>
      <c r="F4" s="15" t="inlineStr">
        <is>
          <t>Investimento em marketing</t>
        </is>
      </c>
      <c r="G4" s="15" t="inlineStr">
        <is>
          <t>Clientes ativos no início do mês</t>
        </is>
      </c>
      <c r="H4" s="15" t="inlineStr">
        <is>
          <t>Clientes ativos que compraram</t>
        </is>
      </c>
      <c r="I4" s="15" t="inlineStr">
        <is>
          <t>Custos variáveis</t>
        </is>
      </c>
      <c r="J4" s="15" t="inlineStr">
        <is>
          <t>Custos fixos</t>
        </is>
      </c>
      <c r="K4" s="15" t="inlineStr">
        <is>
          <t>Ticket médio</t>
        </is>
      </c>
      <c r="L4" s="15" t="inlineStr">
        <is>
          <t>Conversão</t>
        </is>
      </c>
      <c r="M4" s="15" t="inlineStr">
        <is>
          <t>CAC</t>
        </is>
      </c>
      <c r="N4" s="15" t="inlineStr">
        <is>
          <t>Recompra</t>
        </is>
      </c>
      <c r="O4" s="15" t="inlineStr">
        <is>
          <t>Margem de contribuição</t>
        </is>
      </c>
      <c r="P4" s="15" t="inlineStr">
        <is>
          <t>Lucro</t>
        </is>
      </c>
    </row>
    <row r="5">
      <c r="A5" s="28" t="inlineStr">
        <is>
          <t>jul/26</t>
        </is>
      </c>
      <c r="B5" s="24" t="n">
        <v>68000</v>
      </c>
      <c r="C5" s="29" t="n">
        <v>20</v>
      </c>
      <c r="D5" s="29" t="n">
        <v>130</v>
      </c>
      <c r="E5" s="29" t="n">
        <v>9</v>
      </c>
      <c r="F5" s="24" t="n">
        <v>5200</v>
      </c>
      <c r="G5" s="29" t="n">
        <v>48</v>
      </c>
      <c r="H5" s="29" t="n">
        <v>14</v>
      </c>
      <c r="I5" s="24" t="n">
        <v>27000</v>
      </c>
      <c r="J5" s="24" t="n">
        <v>34000</v>
      </c>
      <c r="K5" s="18">
        <f>IFERROR(IF(B5="","",B5/C5),"")</f>
        <v/>
      </c>
      <c r="L5" s="23">
        <f>IFERROR(IF(D5="","",E5/D5),"")</f>
        <v/>
      </c>
      <c r="M5" s="18">
        <f>IFERROR(IF(F5="","",F5/E5),"")</f>
        <v/>
      </c>
      <c r="N5" s="23">
        <f>IFERROR(IF(G5="","",H5/G5),"")</f>
        <v/>
      </c>
      <c r="O5" s="23">
        <f>IFERROR(IF(B5="","",(B5-I5)/B5),"")</f>
        <v/>
      </c>
      <c r="P5" s="18">
        <f>IF(B5="","",B5-I5-J5)</f>
        <v/>
      </c>
    </row>
    <row r="6">
      <c r="A6" s="28" t="inlineStr">
        <is>
          <t>ago/26</t>
        </is>
      </c>
      <c r="B6" s="24" t="n">
        <v>71500</v>
      </c>
      <c r="C6" s="29" t="n">
        <v>21</v>
      </c>
      <c r="D6" s="29" t="n">
        <v>142</v>
      </c>
      <c r="E6" s="29" t="n">
        <v>10</v>
      </c>
      <c r="F6" s="24" t="n">
        <v>5200</v>
      </c>
      <c r="G6" s="29" t="n">
        <v>55</v>
      </c>
      <c r="H6" s="29" t="n">
        <v>17</v>
      </c>
      <c r="I6" s="24" t="n">
        <v>28300</v>
      </c>
      <c r="J6" s="24" t="n">
        <v>34200</v>
      </c>
      <c r="K6" s="18">
        <f>IFERROR(IF(B6="","",B6/C6),"")</f>
        <v/>
      </c>
      <c r="L6" s="23">
        <f>IFERROR(IF(D6="","",E6/D6),"")</f>
        <v/>
      </c>
      <c r="M6" s="18">
        <f>IFERROR(IF(F6="","",F6/E6),"")</f>
        <v/>
      </c>
      <c r="N6" s="23">
        <f>IFERROR(IF(G6="","",H6/G6),"")</f>
        <v/>
      </c>
      <c r="O6" s="23">
        <f>IFERROR(IF(B6="","",(B6-I6)/B6),"")</f>
        <v/>
      </c>
      <c r="P6" s="18">
        <f>IF(B6="","",B6-I6-J6)</f>
        <v/>
      </c>
    </row>
    <row r="7">
      <c r="A7" s="28" t="inlineStr">
        <is>
          <t>set/26</t>
        </is>
      </c>
      <c r="B7" s="24" t="n">
        <v>74200</v>
      </c>
      <c r="C7" s="29" t="n">
        <v>21</v>
      </c>
      <c r="D7" s="29" t="n">
        <v>150</v>
      </c>
      <c r="E7" s="29" t="n">
        <v>11</v>
      </c>
      <c r="F7" s="24" t="n">
        <v>5500</v>
      </c>
      <c r="G7" s="29" t="n">
        <v>62</v>
      </c>
      <c r="H7" s="29" t="n">
        <v>20</v>
      </c>
      <c r="I7" s="24" t="n">
        <v>29100</v>
      </c>
      <c r="J7" s="24" t="n">
        <v>34500</v>
      </c>
      <c r="K7" s="18">
        <f>IFERROR(IF(B7="","",B7/C7),"")</f>
        <v/>
      </c>
      <c r="L7" s="23">
        <f>IFERROR(IF(D7="","",E7/D7),"")</f>
        <v/>
      </c>
      <c r="M7" s="18">
        <f>IFERROR(IF(F7="","",F7/E7),"")</f>
        <v/>
      </c>
      <c r="N7" s="23">
        <f>IFERROR(IF(G7="","",H7/G7),"")</f>
        <v/>
      </c>
      <c r="O7" s="23">
        <f>IFERROR(IF(B7="","",(B7-I7)/B7),"")</f>
        <v/>
      </c>
      <c r="P7" s="18">
        <f>IF(B7="","",B7-I7-J7)</f>
        <v/>
      </c>
    </row>
    <row r="8">
      <c r="A8" s="28" t="n"/>
      <c r="B8" s="24" t="n"/>
      <c r="C8" s="29" t="n"/>
      <c r="D8" s="29" t="n"/>
      <c r="E8" s="29" t="n"/>
      <c r="F8" s="24" t="n"/>
      <c r="G8" s="29" t="n"/>
      <c r="H8" s="29" t="n"/>
      <c r="I8" s="24" t="n"/>
      <c r="J8" s="24" t="n"/>
      <c r="K8" s="18">
        <f>IFERROR(IF(B8="","",B8/C8),"")</f>
        <v/>
      </c>
      <c r="L8" s="23">
        <f>IFERROR(IF(D8="","",E8/D8),"")</f>
        <v/>
      </c>
      <c r="M8" s="18">
        <f>IFERROR(IF(F8="","",F8/E8),"")</f>
        <v/>
      </c>
      <c r="N8" s="23">
        <f>IFERROR(IF(G8="","",H8/G8),"")</f>
        <v/>
      </c>
      <c r="O8" s="23">
        <f>IFERROR(IF(B8="","",(B8-I8)/B8),"")</f>
        <v/>
      </c>
      <c r="P8" s="18">
        <f>IF(B8="","",B8-I8-J8)</f>
        <v/>
      </c>
    </row>
    <row r="9">
      <c r="A9" s="28" t="n"/>
      <c r="B9" s="24" t="n"/>
      <c r="C9" s="29" t="n"/>
      <c r="D9" s="29" t="n"/>
      <c r="E9" s="29" t="n"/>
      <c r="F9" s="24" t="n"/>
      <c r="G9" s="29" t="n"/>
      <c r="H9" s="29" t="n"/>
      <c r="I9" s="24" t="n"/>
      <c r="J9" s="24" t="n"/>
      <c r="K9" s="18">
        <f>IFERROR(IF(B9="","",B9/C9),"")</f>
        <v/>
      </c>
      <c r="L9" s="23">
        <f>IFERROR(IF(D9="","",E9/D9),"")</f>
        <v/>
      </c>
      <c r="M9" s="18">
        <f>IFERROR(IF(F9="","",F9/E9),"")</f>
        <v/>
      </c>
      <c r="N9" s="23">
        <f>IFERROR(IF(G9="","",H9/G9),"")</f>
        <v/>
      </c>
      <c r="O9" s="23">
        <f>IFERROR(IF(B9="","",(B9-I9)/B9),"")</f>
        <v/>
      </c>
      <c r="P9" s="18">
        <f>IF(B9="","",B9-I9-J9)</f>
        <v/>
      </c>
    </row>
    <row r="10">
      <c r="A10" s="28" t="n"/>
      <c r="B10" s="24" t="n"/>
      <c r="C10" s="29" t="n"/>
      <c r="D10" s="29" t="n"/>
      <c r="E10" s="29" t="n"/>
      <c r="F10" s="24" t="n"/>
      <c r="G10" s="29" t="n"/>
      <c r="H10" s="29" t="n"/>
      <c r="I10" s="24" t="n"/>
      <c r="J10" s="24" t="n"/>
      <c r="K10" s="18">
        <f>IFERROR(IF(B10="","",B10/C10),"")</f>
        <v/>
      </c>
      <c r="L10" s="23">
        <f>IFERROR(IF(D10="","",E10/D10),"")</f>
        <v/>
      </c>
      <c r="M10" s="18">
        <f>IFERROR(IF(F10="","",F10/E10),"")</f>
        <v/>
      </c>
      <c r="N10" s="23">
        <f>IFERROR(IF(G10="","",H10/G10),"")</f>
        <v/>
      </c>
      <c r="O10" s="23">
        <f>IFERROR(IF(B10="","",(B10-I10)/B10),"")</f>
        <v/>
      </c>
      <c r="P10" s="18">
        <f>IF(B10="","",B10-I10-J10)</f>
        <v/>
      </c>
    </row>
    <row r="11">
      <c r="A11" s="28" t="n"/>
      <c r="B11" s="24" t="n"/>
      <c r="C11" s="29" t="n"/>
      <c r="D11" s="29" t="n"/>
      <c r="E11" s="29" t="n"/>
      <c r="F11" s="24" t="n"/>
      <c r="G11" s="29" t="n"/>
      <c r="H11" s="29" t="n"/>
      <c r="I11" s="24" t="n"/>
      <c r="J11" s="24" t="n"/>
      <c r="K11" s="18">
        <f>IFERROR(IF(B11="","",B11/C11),"")</f>
        <v/>
      </c>
      <c r="L11" s="23">
        <f>IFERROR(IF(D11="","",E11/D11),"")</f>
        <v/>
      </c>
      <c r="M11" s="18">
        <f>IFERROR(IF(F11="","",F11/E11),"")</f>
        <v/>
      </c>
      <c r="N11" s="23">
        <f>IFERROR(IF(G11="","",H11/G11),"")</f>
        <v/>
      </c>
      <c r="O11" s="23">
        <f>IFERROR(IF(B11="","",(B11-I11)/B11),"")</f>
        <v/>
      </c>
      <c r="P11" s="18">
        <f>IF(B11="","",B11-I11-J11)</f>
        <v/>
      </c>
    </row>
    <row r="12">
      <c r="A12" s="28" t="n"/>
      <c r="B12" s="24" t="n"/>
      <c r="C12" s="29" t="n"/>
      <c r="D12" s="29" t="n"/>
      <c r="E12" s="29" t="n"/>
      <c r="F12" s="24" t="n"/>
      <c r="G12" s="29" t="n"/>
      <c r="H12" s="29" t="n"/>
      <c r="I12" s="24" t="n"/>
      <c r="J12" s="24" t="n"/>
      <c r="K12" s="18">
        <f>IFERROR(IF(B12="","",B12/C12),"")</f>
        <v/>
      </c>
      <c r="L12" s="23">
        <f>IFERROR(IF(D12="","",E12/D12),"")</f>
        <v/>
      </c>
      <c r="M12" s="18">
        <f>IFERROR(IF(F12="","",F12/E12),"")</f>
        <v/>
      </c>
      <c r="N12" s="23">
        <f>IFERROR(IF(G12="","",H12/G12),"")</f>
        <v/>
      </c>
      <c r="O12" s="23">
        <f>IFERROR(IF(B12="","",(B12-I12)/B12),"")</f>
        <v/>
      </c>
      <c r="P12" s="18">
        <f>IF(B12="","",B12-I12-J12)</f>
        <v/>
      </c>
    </row>
    <row r="13">
      <c r="A13" s="28" t="n"/>
      <c r="B13" s="24" t="n"/>
      <c r="C13" s="29" t="n"/>
      <c r="D13" s="29" t="n"/>
      <c r="E13" s="29" t="n"/>
      <c r="F13" s="24" t="n"/>
      <c r="G13" s="29" t="n"/>
      <c r="H13" s="29" t="n"/>
      <c r="I13" s="24" t="n"/>
      <c r="J13" s="24" t="n"/>
      <c r="K13" s="18">
        <f>IFERROR(IF(B13="","",B13/C13),"")</f>
        <v/>
      </c>
      <c r="L13" s="23">
        <f>IFERROR(IF(D13="","",E13/D13),"")</f>
        <v/>
      </c>
      <c r="M13" s="18">
        <f>IFERROR(IF(F13="","",F13/E13),"")</f>
        <v/>
      </c>
      <c r="N13" s="23">
        <f>IFERROR(IF(G13="","",H13/G13),"")</f>
        <v/>
      </c>
      <c r="O13" s="23">
        <f>IFERROR(IF(B13="","",(B13-I13)/B13),"")</f>
        <v/>
      </c>
      <c r="P13" s="18">
        <f>IF(B13="","",B13-I13-J13)</f>
        <v/>
      </c>
    </row>
    <row r="14">
      <c r="A14" s="28" t="n"/>
      <c r="B14" s="24" t="n"/>
      <c r="C14" s="29" t="n"/>
      <c r="D14" s="29" t="n"/>
      <c r="E14" s="29" t="n"/>
      <c r="F14" s="24" t="n"/>
      <c r="G14" s="29" t="n"/>
      <c r="H14" s="29" t="n"/>
      <c r="I14" s="24" t="n"/>
      <c r="J14" s="24" t="n"/>
      <c r="K14" s="18">
        <f>IFERROR(IF(B14="","",B14/C14),"")</f>
        <v/>
      </c>
      <c r="L14" s="23">
        <f>IFERROR(IF(D14="","",E14/D14),"")</f>
        <v/>
      </c>
      <c r="M14" s="18">
        <f>IFERROR(IF(F14="","",F14/E14),"")</f>
        <v/>
      </c>
      <c r="N14" s="23">
        <f>IFERROR(IF(G14="","",H14/G14),"")</f>
        <v/>
      </c>
      <c r="O14" s="23">
        <f>IFERROR(IF(B14="","",(B14-I14)/B14),"")</f>
        <v/>
      </c>
      <c r="P14" s="18">
        <f>IF(B14="","",B14-I14-J14)</f>
        <v/>
      </c>
    </row>
    <row r="15">
      <c r="A15" s="28" t="n"/>
      <c r="B15" s="24" t="n"/>
      <c r="C15" s="29" t="n"/>
      <c r="D15" s="29" t="n"/>
      <c r="E15" s="29" t="n"/>
      <c r="F15" s="24" t="n"/>
      <c r="G15" s="29" t="n"/>
      <c r="H15" s="29" t="n"/>
      <c r="I15" s="24" t="n"/>
      <c r="J15" s="24" t="n"/>
      <c r="K15" s="18">
        <f>IFERROR(IF(B15="","",B15/C15),"")</f>
        <v/>
      </c>
      <c r="L15" s="23">
        <f>IFERROR(IF(D15="","",E15/D15),"")</f>
        <v/>
      </c>
      <c r="M15" s="18">
        <f>IFERROR(IF(F15="","",F15/E15),"")</f>
        <v/>
      </c>
      <c r="N15" s="23">
        <f>IFERROR(IF(G15="","",H15/G15),"")</f>
        <v/>
      </c>
      <c r="O15" s="23">
        <f>IFERROR(IF(B15="","",(B15-I15)/B15),"")</f>
        <v/>
      </c>
      <c r="P15" s="18">
        <f>IF(B15="","",B15-I15-J15)</f>
        <v/>
      </c>
    </row>
    <row r="16">
      <c r="A16" s="28" t="n"/>
      <c r="B16" s="24" t="n"/>
      <c r="C16" s="29" t="n"/>
      <c r="D16" s="29" t="n"/>
      <c r="E16" s="29" t="n"/>
      <c r="F16" s="24" t="n"/>
      <c r="G16" s="29" t="n"/>
      <c r="H16" s="29" t="n"/>
      <c r="I16" s="24" t="n"/>
      <c r="J16" s="24" t="n"/>
      <c r="K16" s="18">
        <f>IFERROR(IF(B16="","",B16/C16),"")</f>
        <v/>
      </c>
      <c r="L16" s="23">
        <f>IFERROR(IF(D16="","",E16/D16),"")</f>
        <v/>
      </c>
      <c r="M16" s="18">
        <f>IFERROR(IF(F16="","",F16/E16),"")</f>
        <v/>
      </c>
      <c r="N16" s="23">
        <f>IFERROR(IF(G16="","",H16/G16),"")</f>
        <v/>
      </c>
      <c r="O16" s="23">
        <f>IFERROR(IF(B16="","",(B16-I16)/B16),"")</f>
        <v/>
      </c>
      <c r="P16" s="18">
        <f>IF(B16="","",B16-I16-J16)</f>
        <v/>
      </c>
    </row>
    <row r="18">
      <c r="A18" s="10" t="inlineStr">
        <is>
          <t>Linhas jul/26 a set/26 são exemplo. Apague e comece pelo seu mês mais recente fechado.</t>
        </is>
      </c>
    </row>
  </sheetData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Raja Consultoria Estratégica</dc:creator>
  <dc:title>Painel 7 Numeros do Dono</dc:title>
  <dcterms:created xsi:type="dcterms:W3CDTF">2026-09-27T22:03:20Z</dcterms:created>
  <dcterms:modified xsi:type="dcterms:W3CDTF">2026-09-27T22:03:20Z</dcterms:modified>
</cp:coreProperties>
</file>